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65521" windowWidth="10515" windowHeight="13680" activeTab="2"/>
  </bookViews>
  <sheets>
    <sheet name="Sheet1" sheetId="1" r:id="rId1"/>
    <sheet name="Sheet2" sheetId="2" r:id="rId2"/>
    <sheet name="Graph1" sheetId="3" r:id="rId3"/>
    <sheet name="Graph2" sheetId="4" r:id="rId4"/>
    <sheet name="Dialog1" sheetId="5" r:id="rId5"/>
  </sheets>
  <definedNames/>
  <calcPr fullCalcOnLoad="1"/>
</workbook>
</file>

<file path=xl/sharedStrings.xml><?xml version="1.0" encoding="utf-8"?>
<sst xmlns="http://schemas.openxmlformats.org/spreadsheetml/2006/main" count="14" uniqueCount="12">
  <si>
    <t>PCF</t>
  </si>
  <si>
    <t>CF</t>
  </si>
  <si>
    <t>Pt</t>
  </si>
  <si>
    <t>BW</t>
  </si>
  <si>
    <t>cm</t>
  </si>
  <si>
    <t>kg</t>
  </si>
  <si>
    <t>BW</t>
  </si>
  <si>
    <t>PCF</t>
  </si>
  <si>
    <t>CF</t>
  </si>
  <si>
    <t>Pt</t>
  </si>
  <si>
    <t>スコープ選択基準表② 1以外の人</t>
  </si>
  <si>
    <t>スコープ選択基準表① 70歳以上/手術/便秘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</si>
</sst>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4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sz val="10.25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178" fontId="0" fillId="0" borderId="2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8" fontId="0" fillId="0" borderId="7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スコープ選択基準表① 70歳以上/手術/便秘
判定：スコープはCFを選択する（PCFより5kg重い）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PCF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Sheet1!$B$9:$B$59</c:f>
              <c:numCache>
                <c:ptCount val="5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</c:numCache>
            </c:numRef>
          </c:cat>
          <c:val>
            <c:numRef>
              <c:f>Sheet1!$C$9:$C$59</c:f>
              <c:numCache>
                <c:ptCount val="51"/>
                <c:pt idx="0">
                  <c:v>65</c:v>
                </c:pt>
                <c:pt idx="1">
                  <c:v>72.5</c:v>
                </c:pt>
                <c:pt idx="2">
                  <c:v>80</c:v>
                </c:pt>
                <c:pt idx="3">
                  <c:v>87.5</c:v>
                </c:pt>
                <c:pt idx="4">
                  <c:v>95</c:v>
                </c:pt>
                <c:pt idx="5">
                  <c:v>102.5</c:v>
                </c:pt>
                <c:pt idx="6">
                  <c:v>110</c:v>
                </c:pt>
                <c:pt idx="7">
                  <c:v>117.5</c:v>
                </c:pt>
                <c:pt idx="8">
                  <c:v>125</c:v>
                </c:pt>
                <c:pt idx="9">
                  <c:v>132.5</c:v>
                </c:pt>
                <c:pt idx="10">
                  <c:v>140</c:v>
                </c:pt>
                <c:pt idx="11">
                  <c:v>147.5</c:v>
                </c:pt>
                <c:pt idx="12">
                  <c:v>155</c:v>
                </c:pt>
                <c:pt idx="13">
                  <c:v>162.5</c:v>
                </c:pt>
                <c:pt idx="14">
                  <c:v>170</c:v>
                </c:pt>
                <c:pt idx="15">
                  <c:v>177.5</c:v>
                </c:pt>
                <c:pt idx="16">
                  <c:v>185</c:v>
                </c:pt>
                <c:pt idx="17">
                  <c:v>192.5</c:v>
                </c:pt>
                <c:pt idx="18">
                  <c:v>200</c:v>
                </c:pt>
                <c:pt idx="19">
                  <c:v>207.5</c:v>
                </c:pt>
                <c:pt idx="20">
                  <c:v>215</c:v>
                </c:pt>
                <c:pt idx="21">
                  <c:v>222.5</c:v>
                </c:pt>
                <c:pt idx="22">
                  <c:v>230</c:v>
                </c:pt>
                <c:pt idx="23">
                  <c:v>237.5</c:v>
                </c:pt>
                <c:pt idx="24">
                  <c:v>245</c:v>
                </c:pt>
                <c:pt idx="25">
                  <c:v>252.5</c:v>
                </c:pt>
                <c:pt idx="26">
                  <c:v>260</c:v>
                </c:pt>
                <c:pt idx="27">
                  <c:v>267.5</c:v>
                </c:pt>
                <c:pt idx="28">
                  <c:v>275</c:v>
                </c:pt>
                <c:pt idx="29">
                  <c:v>282.5</c:v>
                </c:pt>
                <c:pt idx="30">
                  <c:v>290</c:v>
                </c:pt>
                <c:pt idx="31">
                  <c:v>297.5</c:v>
                </c:pt>
                <c:pt idx="32">
                  <c:v>305</c:v>
                </c:pt>
                <c:pt idx="33">
                  <c:v>312.5</c:v>
                </c:pt>
                <c:pt idx="34">
                  <c:v>320</c:v>
                </c:pt>
                <c:pt idx="35">
                  <c:v>327.5</c:v>
                </c:pt>
                <c:pt idx="36">
                  <c:v>335</c:v>
                </c:pt>
                <c:pt idx="37">
                  <c:v>342.5</c:v>
                </c:pt>
                <c:pt idx="38">
                  <c:v>350</c:v>
                </c:pt>
                <c:pt idx="39">
                  <c:v>357.5</c:v>
                </c:pt>
                <c:pt idx="40">
                  <c:v>365</c:v>
                </c:pt>
                <c:pt idx="41">
                  <c:v>372.5</c:v>
                </c:pt>
                <c:pt idx="42">
                  <c:v>380</c:v>
                </c:pt>
                <c:pt idx="43">
                  <c:v>387.5</c:v>
                </c:pt>
                <c:pt idx="44">
                  <c:v>395</c:v>
                </c:pt>
                <c:pt idx="45">
                  <c:v>402.5</c:v>
                </c:pt>
                <c:pt idx="46">
                  <c:v>410</c:v>
                </c:pt>
                <c:pt idx="47">
                  <c:v>417.5</c:v>
                </c:pt>
                <c:pt idx="48">
                  <c:v>425</c:v>
                </c:pt>
                <c:pt idx="49">
                  <c:v>432.5</c:v>
                </c:pt>
                <c:pt idx="50">
                  <c:v>440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Sheet1!$D$8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Sheet1!$B$9:$B$59</c:f>
              <c:numCache>
                <c:ptCount val="5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</c:numCache>
            </c:numRef>
          </c:cat>
          <c:val>
            <c:numRef>
              <c:f>Sheet1!$D$9:$D$59</c:f>
              <c:numCache>
                <c:ptCount val="51"/>
                <c:pt idx="0">
                  <c:v>-32.5</c:v>
                </c:pt>
                <c:pt idx="1">
                  <c:v>-25</c:v>
                </c:pt>
                <c:pt idx="2">
                  <c:v>-17.5</c:v>
                </c:pt>
                <c:pt idx="3">
                  <c:v>-10</c:v>
                </c:pt>
                <c:pt idx="4">
                  <c:v>-2.5</c:v>
                </c:pt>
                <c:pt idx="5">
                  <c:v>5</c:v>
                </c:pt>
                <c:pt idx="6">
                  <c:v>12.5</c:v>
                </c:pt>
                <c:pt idx="7">
                  <c:v>20</c:v>
                </c:pt>
                <c:pt idx="8">
                  <c:v>27.5</c:v>
                </c:pt>
                <c:pt idx="9">
                  <c:v>35</c:v>
                </c:pt>
                <c:pt idx="10">
                  <c:v>42.5</c:v>
                </c:pt>
                <c:pt idx="11">
                  <c:v>50</c:v>
                </c:pt>
                <c:pt idx="12">
                  <c:v>57.5</c:v>
                </c:pt>
                <c:pt idx="13">
                  <c:v>65</c:v>
                </c:pt>
                <c:pt idx="14">
                  <c:v>72.5</c:v>
                </c:pt>
                <c:pt idx="15">
                  <c:v>80</c:v>
                </c:pt>
                <c:pt idx="16">
                  <c:v>87.5</c:v>
                </c:pt>
                <c:pt idx="17">
                  <c:v>95</c:v>
                </c:pt>
                <c:pt idx="18">
                  <c:v>102.5</c:v>
                </c:pt>
                <c:pt idx="19">
                  <c:v>110</c:v>
                </c:pt>
                <c:pt idx="20">
                  <c:v>117.5</c:v>
                </c:pt>
                <c:pt idx="21">
                  <c:v>125</c:v>
                </c:pt>
                <c:pt idx="22">
                  <c:v>132.5</c:v>
                </c:pt>
                <c:pt idx="23">
                  <c:v>140</c:v>
                </c:pt>
                <c:pt idx="24">
                  <c:v>147.5</c:v>
                </c:pt>
                <c:pt idx="25">
                  <c:v>155</c:v>
                </c:pt>
                <c:pt idx="26">
                  <c:v>162.5</c:v>
                </c:pt>
                <c:pt idx="27">
                  <c:v>170</c:v>
                </c:pt>
                <c:pt idx="28">
                  <c:v>177.5</c:v>
                </c:pt>
                <c:pt idx="29">
                  <c:v>185</c:v>
                </c:pt>
                <c:pt idx="30">
                  <c:v>192.5</c:v>
                </c:pt>
                <c:pt idx="31">
                  <c:v>200</c:v>
                </c:pt>
                <c:pt idx="32">
                  <c:v>207.5</c:v>
                </c:pt>
                <c:pt idx="33">
                  <c:v>215</c:v>
                </c:pt>
                <c:pt idx="34">
                  <c:v>222.5</c:v>
                </c:pt>
                <c:pt idx="35">
                  <c:v>230</c:v>
                </c:pt>
                <c:pt idx="36">
                  <c:v>237.5</c:v>
                </c:pt>
                <c:pt idx="37">
                  <c:v>245</c:v>
                </c:pt>
                <c:pt idx="38">
                  <c:v>252.5</c:v>
                </c:pt>
                <c:pt idx="39">
                  <c:v>260</c:v>
                </c:pt>
                <c:pt idx="40">
                  <c:v>267.5</c:v>
                </c:pt>
                <c:pt idx="41">
                  <c:v>275</c:v>
                </c:pt>
                <c:pt idx="42">
                  <c:v>282.5</c:v>
                </c:pt>
                <c:pt idx="43">
                  <c:v>290</c:v>
                </c:pt>
                <c:pt idx="44">
                  <c:v>297.5</c:v>
                </c:pt>
                <c:pt idx="45">
                  <c:v>305</c:v>
                </c:pt>
                <c:pt idx="46">
                  <c:v>312.5</c:v>
                </c:pt>
                <c:pt idx="47">
                  <c:v>320</c:v>
                </c:pt>
                <c:pt idx="48">
                  <c:v>327.5</c:v>
                </c:pt>
                <c:pt idx="49">
                  <c:v>335</c:v>
                </c:pt>
                <c:pt idx="50">
                  <c:v>342.5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Sheet1!$E$8</c:f>
              <c:strCache>
                <c:ptCount val="1"/>
                <c:pt idx="0">
                  <c:v>Pt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Sheet1!$B$9:$B$59</c:f>
              <c:numCache>
                <c:ptCount val="5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</c:numCache>
            </c:numRef>
          </c:cat>
          <c:val>
            <c:numRef>
              <c:f>Sheet1!$E$9:$E$59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155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41373473"/>
        <c:axId val="36816938"/>
      </c:lineChart>
      <c:catAx>
        <c:axId val="413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16938"/>
        <c:crossesAt val="0"/>
        <c:auto val="1"/>
        <c:lblOffset val="100"/>
        <c:noMultiLvlLbl val="0"/>
      </c:catAx>
      <c:valAx>
        <c:axId val="36816938"/>
        <c:scaling>
          <c:orientation val="minMax"/>
          <c:max val="19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身長(cm)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73473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スコープ選択基準表② 1以外の人
判定：スコープはCFを選択する（PCFより10kg重い）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Sheet2!$C$8</c:f>
              <c:strCache>
                <c:ptCount val="1"/>
                <c:pt idx="0">
                  <c:v>PCF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Sheet2!$B$9:$B$59</c:f>
              <c:numCache>
                <c:ptCount val="5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</c:numCache>
            </c:numRef>
          </c:cat>
          <c:val>
            <c:numRef>
              <c:f>Sheet2!$C$9:$C$59</c:f>
              <c:numCache>
                <c:ptCount val="51"/>
                <c:pt idx="0">
                  <c:v>102.5</c:v>
                </c:pt>
                <c:pt idx="1">
                  <c:v>110</c:v>
                </c:pt>
                <c:pt idx="2">
                  <c:v>117.5</c:v>
                </c:pt>
                <c:pt idx="3">
                  <c:v>125</c:v>
                </c:pt>
                <c:pt idx="4">
                  <c:v>132.5</c:v>
                </c:pt>
                <c:pt idx="5">
                  <c:v>140</c:v>
                </c:pt>
                <c:pt idx="6">
                  <c:v>147.5</c:v>
                </c:pt>
                <c:pt idx="7">
                  <c:v>155</c:v>
                </c:pt>
                <c:pt idx="8">
                  <c:v>162.5</c:v>
                </c:pt>
                <c:pt idx="9">
                  <c:v>170</c:v>
                </c:pt>
                <c:pt idx="10">
                  <c:v>177.5</c:v>
                </c:pt>
                <c:pt idx="11">
                  <c:v>185</c:v>
                </c:pt>
                <c:pt idx="12">
                  <c:v>192.5</c:v>
                </c:pt>
                <c:pt idx="13">
                  <c:v>200</c:v>
                </c:pt>
                <c:pt idx="14">
                  <c:v>207.5</c:v>
                </c:pt>
                <c:pt idx="15">
                  <c:v>215</c:v>
                </c:pt>
                <c:pt idx="16">
                  <c:v>222.5</c:v>
                </c:pt>
                <c:pt idx="17">
                  <c:v>230</c:v>
                </c:pt>
                <c:pt idx="18">
                  <c:v>237.5</c:v>
                </c:pt>
                <c:pt idx="19">
                  <c:v>245</c:v>
                </c:pt>
                <c:pt idx="20">
                  <c:v>252.5</c:v>
                </c:pt>
                <c:pt idx="21">
                  <c:v>260</c:v>
                </c:pt>
                <c:pt idx="22">
                  <c:v>267.5</c:v>
                </c:pt>
                <c:pt idx="23">
                  <c:v>275</c:v>
                </c:pt>
                <c:pt idx="24">
                  <c:v>282.5</c:v>
                </c:pt>
                <c:pt idx="25">
                  <c:v>290</c:v>
                </c:pt>
                <c:pt idx="26">
                  <c:v>297.5</c:v>
                </c:pt>
                <c:pt idx="27">
                  <c:v>305</c:v>
                </c:pt>
                <c:pt idx="28">
                  <c:v>312.5</c:v>
                </c:pt>
                <c:pt idx="29">
                  <c:v>320</c:v>
                </c:pt>
                <c:pt idx="30">
                  <c:v>327.5</c:v>
                </c:pt>
                <c:pt idx="31">
                  <c:v>335</c:v>
                </c:pt>
                <c:pt idx="32">
                  <c:v>342.5</c:v>
                </c:pt>
                <c:pt idx="33">
                  <c:v>350</c:v>
                </c:pt>
                <c:pt idx="34">
                  <c:v>357.5</c:v>
                </c:pt>
                <c:pt idx="35">
                  <c:v>365</c:v>
                </c:pt>
                <c:pt idx="36">
                  <c:v>372.5</c:v>
                </c:pt>
                <c:pt idx="37">
                  <c:v>380</c:v>
                </c:pt>
                <c:pt idx="38">
                  <c:v>387.5</c:v>
                </c:pt>
                <c:pt idx="39">
                  <c:v>395</c:v>
                </c:pt>
                <c:pt idx="40">
                  <c:v>402.5</c:v>
                </c:pt>
                <c:pt idx="41">
                  <c:v>410</c:v>
                </c:pt>
                <c:pt idx="42">
                  <c:v>417.5</c:v>
                </c:pt>
                <c:pt idx="43">
                  <c:v>425</c:v>
                </c:pt>
                <c:pt idx="44">
                  <c:v>432.5</c:v>
                </c:pt>
                <c:pt idx="45">
                  <c:v>440</c:v>
                </c:pt>
                <c:pt idx="46">
                  <c:v>447.5</c:v>
                </c:pt>
                <c:pt idx="47">
                  <c:v>455</c:v>
                </c:pt>
                <c:pt idx="48">
                  <c:v>462.5</c:v>
                </c:pt>
                <c:pt idx="49">
                  <c:v>470</c:v>
                </c:pt>
                <c:pt idx="50">
                  <c:v>477.5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Sheet2!$D$8</c:f>
              <c:strCache>
                <c:ptCount val="1"/>
                <c:pt idx="0">
                  <c:v>CF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Sheet2!$B$9:$B$59</c:f>
              <c:numCache>
                <c:ptCount val="5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</c:numCache>
            </c:numRef>
          </c:cat>
          <c:val>
            <c:numRef>
              <c:f>Sheet2!$D$9:$D$59</c:f>
              <c:numCache>
                <c:ptCount val="51"/>
                <c:pt idx="0">
                  <c:v>5</c:v>
                </c:pt>
                <c:pt idx="1">
                  <c:v>12.5</c:v>
                </c:pt>
                <c:pt idx="2">
                  <c:v>20</c:v>
                </c:pt>
                <c:pt idx="3">
                  <c:v>27.5</c:v>
                </c:pt>
                <c:pt idx="4">
                  <c:v>35</c:v>
                </c:pt>
                <c:pt idx="5">
                  <c:v>42.5</c:v>
                </c:pt>
                <c:pt idx="6">
                  <c:v>50</c:v>
                </c:pt>
                <c:pt idx="7">
                  <c:v>57.5</c:v>
                </c:pt>
                <c:pt idx="8">
                  <c:v>65</c:v>
                </c:pt>
                <c:pt idx="9">
                  <c:v>72.5</c:v>
                </c:pt>
                <c:pt idx="10">
                  <c:v>80</c:v>
                </c:pt>
                <c:pt idx="11">
                  <c:v>87.5</c:v>
                </c:pt>
                <c:pt idx="12">
                  <c:v>95</c:v>
                </c:pt>
                <c:pt idx="13">
                  <c:v>102.5</c:v>
                </c:pt>
                <c:pt idx="14">
                  <c:v>110</c:v>
                </c:pt>
                <c:pt idx="15">
                  <c:v>117.5</c:v>
                </c:pt>
                <c:pt idx="16">
                  <c:v>125</c:v>
                </c:pt>
                <c:pt idx="17">
                  <c:v>132.5</c:v>
                </c:pt>
                <c:pt idx="18">
                  <c:v>140</c:v>
                </c:pt>
                <c:pt idx="19">
                  <c:v>147.5</c:v>
                </c:pt>
                <c:pt idx="20">
                  <c:v>155</c:v>
                </c:pt>
                <c:pt idx="21">
                  <c:v>162.5</c:v>
                </c:pt>
                <c:pt idx="22">
                  <c:v>170</c:v>
                </c:pt>
                <c:pt idx="23">
                  <c:v>177.5</c:v>
                </c:pt>
                <c:pt idx="24">
                  <c:v>185</c:v>
                </c:pt>
                <c:pt idx="25">
                  <c:v>192.5</c:v>
                </c:pt>
                <c:pt idx="26">
                  <c:v>200</c:v>
                </c:pt>
                <c:pt idx="27">
                  <c:v>207.5</c:v>
                </c:pt>
                <c:pt idx="28">
                  <c:v>215</c:v>
                </c:pt>
                <c:pt idx="29">
                  <c:v>222.5</c:v>
                </c:pt>
                <c:pt idx="30">
                  <c:v>230</c:v>
                </c:pt>
                <c:pt idx="31">
                  <c:v>237.5</c:v>
                </c:pt>
                <c:pt idx="32">
                  <c:v>245</c:v>
                </c:pt>
                <c:pt idx="33">
                  <c:v>252.5</c:v>
                </c:pt>
                <c:pt idx="34">
                  <c:v>260</c:v>
                </c:pt>
                <c:pt idx="35">
                  <c:v>267.5</c:v>
                </c:pt>
                <c:pt idx="36">
                  <c:v>275</c:v>
                </c:pt>
                <c:pt idx="37">
                  <c:v>282.5</c:v>
                </c:pt>
                <c:pt idx="38">
                  <c:v>290</c:v>
                </c:pt>
                <c:pt idx="39">
                  <c:v>297.5</c:v>
                </c:pt>
                <c:pt idx="40">
                  <c:v>305</c:v>
                </c:pt>
                <c:pt idx="41">
                  <c:v>312.5</c:v>
                </c:pt>
                <c:pt idx="42">
                  <c:v>320</c:v>
                </c:pt>
                <c:pt idx="43">
                  <c:v>327.5</c:v>
                </c:pt>
                <c:pt idx="44">
                  <c:v>335</c:v>
                </c:pt>
                <c:pt idx="45">
                  <c:v>342.5</c:v>
                </c:pt>
                <c:pt idx="46">
                  <c:v>350</c:v>
                </c:pt>
                <c:pt idx="47">
                  <c:v>357.5</c:v>
                </c:pt>
                <c:pt idx="48">
                  <c:v>365</c:v>
                </c:pt>
                <c:pt idx="49">
                  <c:v>372.5</c:v>
                </c:pt>
                <c:pt idx="50">
                  <c:v>380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Sheet2!$E$8</c:f>
              <c:strCache>
                <c:ptCount val="1"/>
                <c:pt idx="0">
                  <c:v>Pt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Sheet2!$B$9:$B$59</c:f>
              <c:numCache>
                <c:ptCount val="5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</c:numCache>
            </c:numRef>
          </c:cat>
          <c:val>
            <c:numRef>
              <c:f>Sheet2!$E$9:$E$59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155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62916987"/>
        <c:axId val="29381972"/>
      </c:lineChart>
      <c:catAx>
        <c:axId val="6291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1972"/>
        <c:crossesAt val="0"/>
        <c:auto val="1"/>
        <c:lblOffset val="100"/>
        <c:noMultiLvlLbl val="0"/>
      </c:catAx>
      <c:valAx>
        <c:axId val="29381972"/>
        <c:scaling>
          <c:orientation val="minMax"/>
          <c:max val="19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身長(cm)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698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tabSelected="1" workbookViewId="0" zoomToFit="1"/>
  </sheetViews>
  <pageMargins left="0.75" right="0.75" top="1" bottom="1" header="0.512" footer="0.51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2"/>
  <sheetViews>
    <sheetView workbookViewId="0" zoomToFit="1"/>
  </sheetViews>
  <pageMargins left="0.75" right="0.75" top="1" bottom="1" header="0.512" footer="0.51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295275</xdr:colOff>
      <xdr:row>4</xdr:row>
      <xdr:rowOff>19050</xdr:rowOff>
    </xdr:to>
    <xdr:sp macro="[0]!MyForm">
      <xdr:nvSpPr>
        <xdr:cNvPr id="1" name="TextBox 5"/>
        <xdr:cNvSpPr txBox="1">
          <a:spLocks noChangeArrowheads="1"/>
        </xdr:cNvSpPr>
      </xdr:nvSpPr>
      <xdr:spPr>
        <a:xfrm>
          <a:off x="3819525" y="171450"/>
          <a:ext cx="981075" cy="533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判定</a:t>
          </a:r>
        </a:p>
      </xdr:txBody>
    </xdr:sp>
    <xdr:clientData fPrintsWithSheet="0"/>
  </xdr:twoCellAnchor>
  <xdr:twoCellAnchor editAs="oneCell">
    <xdr:from>
      <xdr:col>9</xdr:col>
      <xdr:colOff>76200</xdr:colOff>
      <xdr:row>1</xdr:row>
      <xdr:rowOff>28575</xdr:rowOff>
    </xdr:from>
    <xdr:to>
      <xdr:col>10</xdr:col>
      <xdr:colOff>95250</xdr:colOff>
      <xdr:row>4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00025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295275</xdr:colOff>
      <xdr:row>4</xdr:row>
      <xdr:rowOff>19050</xdr:rowOff>
    </xdr:to>
    <xdr:sp macro="[0]!MyForm">
      <xdr:nvSpPr>
        <xdr:cNvPr id="1" name="TextBox 2"/>
        <xdr:cNvSpPr txBox="1">
          <a:spLocks noChangeArrowheads="1"/>
        </xdr:cNvSpPr>
      </xdr:nvSpPr>
      <xdr:spPr>
        <a:xfrm>
          <a:off x="3819525" y="171450"/>
          <a:ext cx="981075" cy="5334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判定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0.7235</cdr:x>
      <cdr:y>0.128</cdr:y>
    </cdr:from>
    <cdr:to>
      <cdr:x>0.80025</cdr:x>
      <cdr:y>0.149</cdr:y>
    </cdr:to>
    <cdr:sp>
      <cdr:nvSpPr>
        <cdr:cNvPr id="1" name="テキスト 1003"/>
        <cdr:cNvSpPr txBox="1">
          <a:spLocks noChangeArrowheads="1"/>
        </cdr:cNvSpPr>
      </cdr:nvSpPr>
      <cdr:spPr>
        <a:xfrm>
          <a:off x="4686300" y="1038225"/>
          <a:ext cx="495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→CF</a:t>
          </a:r>
        </a:p>
      </cdr:txBody>
    </cdr:sp>
  </cdr:relSizeAnchor>
  <cdr:relSizeAnchor xmlns:cdr="http://schemas.openxmlformats.org/drawingml/2006/chartDrawing">
    <cdr:from>
      <cdr:x>0.46025</cdr:x>
      <cdr:y>0.12625</cdr:y>
    </cdr:from>
    <cdr:to>
      <cdr:x>0.5745</cdr:x>
      <cdr:y>0.14825</cdr:y>
    </cdr:to>
    <cdr:sp>
      <cdr:nvSpPr>
        <cdr:cNvPr id="2" name="テキスト 1002"/>
        <cdr:cNvSpPr txBox="1">
          <a:spLocks noChangeArrowheads="1"/>
        </cdr:cNvSpPr>
      </cdr:nvSpPr>
      <cdr:spPr>
        <a:xfrm>
          <a:off x="2981325" y="1019175"/>
          <a:ext cx="742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←PCF→</a:t>
          </a:r>
        </a:p>
      </cdr:txBody>
    </cdr:sp>
  </cdr:relSizeAnchor>
  <cdr:relSizeAnchor xmlns:cdr="http://schemas.openxmlformats.org/drawingml/2006/chartDrawing">
    <cdr:from>
      <cdr:x>0.2405</cdr:x>
      <cdr:y>0.12625</cdr:y>
    </cdr:from>
    <cdr:to>
      <cdr:x>0.31725</cdr:x>
      <cdr:y>0.14825</cdr:y>
    </cdr:to>
    <cdr:sp>
      <cdr:nvSpPr>
        <cdr:cNvPr id="3" name="テキスト 1001"/>
        <cdr:cNvSpPr txBox="1">
          <a:spLocks noChangeArrowheads="1"/>
        </cdr:cNvSpPr>
      </cdr:nvSpPr>
      <cdr:spPr>
        <a:xfrm>
          <a:off x="1552575" y="1019175"/>
          <a:ext cx="495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GIF←</a:t>
          </a:r>
        </a:p>
      </cdr:txBody>
    </cdr:sp>
  </cdr:relSizeAnchor>
  <cdr:relSizeAnchor xmlns:cdr="http://schemas.openxmlformats.org/drawingml/2006/chartDrawing">
    <cdr:from>
      <cdr:x>0.81925</cdr:x>
      <cdr:y>0.0205</cdr:y>
    </cdr:from>
    <cdr:to>
      <cdr:x>0.97125</cdr:x>
      <cdr:y>0.08575</cdr:y>
    </cdr:to>
    <cdr:pic macro="[0]!MyForm">
      <cdr:nvPicPr>
        <cdr:cNvPr id="4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305425" y="161925"/>
          <a:ext cx="9906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86525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</cdr:x>
      <cdr:y>0.127</cdr:y>
    </cdr:from>
    <cdr:to>
      <cdr:x>0.70575</cdr:x>
      <cdr:y>0.14825</cdr:y>
    </cdr:to>
    <cdr:sp>
      <cdr:nvSpPr>
        <cdr:cNvPr id="1" name="テキスト 1007"/>
        <cdr:cNvSpPr txBox="1">
          <a:spLocks noChangeArrowheads="1"/>
        </cdr:cNvSpPr>
      </cdr:nvSpPr>
      <cdr:spPr>
        <a:xfrm>
          <a:off x="3714750" y="1028700"/>
          <a:ext cx="4476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→CF</a:t>
          </a:r>
        </a:p>
      </cdr:txBody>
    </cdr:sp>
  </cdr:relSizeAnchor>
  <cdr:relSizeAnchor xmlns:cdr="http://schemas.openxmlformats.org/drawingml/2006/chartDrawing">
    <cdr:from>
      <cdr:x>0.36725</cdr:x>
      <cdr:y>0.12525</cdr:y>
    </cdr:from>
    <cdr:to>
      <cdr:x>0.48125</cdr:x>
      <cdr:y>0.1475</cdr:y>
    </cdr:to>
    <cdr:sp>
      <cdr:nvSpPr>
        <cdr:cNvPr id="2" name="テキスト 1006"/>
        <cdr:cNvSpPr txBox="1">
          <a:spLocks noChangeArrowheads="1"/>
        </cdr:cNvSpPr>
      </cdr:nvSpPr>
      <cdr:spPr>
        <a:xfrm>
          <a:off x="2162175" y="100965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←PCF→</a:t>
          </a:r>
        </a:p>
      </cdr:txBody>
    </cdr:sp>
  </cdr:relSizeAnchor>
  <cdr:relSizeAnchor xmlns:cdr="http://schemas.openxmlformats.org/drawingml/2006/chartDrawing">
    <cdr:from>
      <cdr:x>0.147</cdr:x>
      <cdr:y>0.12525</cdr:y>
    </cdr:from>
    <cdr:to>
      <cdr:x>0.2245</cdr:x>
      <cdr:y>0.1475</cdr:y>
    </cdr:to>
    <cdr:sp>
      <cdr:nvSpPr>
        <cdr:cNvPr id="3" name="テキスト 1004"/>
        <cdr:cNvSpPr txBox="1">
          <a:spLocks noChangeArrowheads="1"/>
        </cdr:cNvSpPr>
      </cdr:nvSpPr>
      <cdr:spPr>
        <a:xfrm>
          <a:off x="866775" y="100965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GIF←</a:t>
          </a:r>
        </a:p>
      </cdr:txBody>
    </cdr:sp>
  </cdr:relSizeAnchor>
  <cdr:relSizeAnchor xmlns:cdr="http://schemas.openxmlformats.org/drawingml/2006/chartDrawing">
    <cdr:from>
      <cdr:x>0.818</cdr:x>
      <cdr:y>0.0225</cdr:y>
    </cdr:from>
    <cdr:to>
      <cdr:x>0.98525</cdr:x>
      <cdr:y>0.08775</cdr:y>
    </cdr:to>
    <cdr:pic macro="[0]!MyForm">
      <cdr:nvPicPr>
        <cdr:cNvPr id="4" name="Picture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29175" y="180975"/>
          <a:ext cx="9906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055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9</xdr:row>
      <xdr:rowOff>19050</xdr:rowOff>
    </xdr:from>
    <xdr:to>
      <xdr:col>33</xdr:col>
      <xdr:colOff>0</xdr:colOff>
      <xdr:row>12</xdr:row>
      <xdr:rowOff>19050</xdr:rowOff>
    </xdr:to>
    <xdr:sp>
      <xdr:nvSpPr>
        <xdr:cNvPr id="1" name="BH"/>
        <xdr:cNvSpPr txBox="1">
          <a:spLocks noChangeArrowheads="1"/>
        </xdr:cNvSpPr>
      </xdr:nvSpPr>
      <xdr:spPr>
        <a:xfrm>
          <a:off x="1543050" y="53340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19050</xdr:rowOff>
    </xdr:from>
    <xdr:to>
      <xdr:col>33</xdr:col>
      <xdr:colOff>0</xdr:colOff>
      <xdr:row>17</xdr:row>
      <xdr:rowOff>19050</xdr:rowOff>
    </xdr:to>
    <xdr:sp>
      <xdr:nvSpPr>
        <xdr:cNvPr id="2" name="BW"/>
        <xdr:cNvSpPr txBox="1">
          <a:spLocks noChangeArrowheads="1"/>
        </xdr:cNvSpPr>
      </xdr:nvSpPr>
      <xdr:spPr>
        <a:xfrm>
          <a:off x="1543050" y="819150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63"/>
  <sheetViews>
    <sheetView workbookViewId="0" topLeftCell="A1">
      <selection activeCell="L4" sqref="L4"/>
    </sheetView>
  </sheetViews>
  <sheetFormatPr defaultColWidth="9.00390625" defaultRowHeight="13.5"/>
  <cols>
    <col min="2" max="2" width="7.375" style="0" customWidth="1"/>
    <col min="4" max="4" width="6.375" style="0" customWidth="1"/>
    <col min="5" max="5" width="5.625" style="0" customWidth="1"/>
    <col min="6" max="6" width="3.75390625" style="0" customWidth="1"/>
    <col min="10" max="10" width="12.50390625" style="0" customWidth="1"/>
    <col min="11" max="11" width="10.25390625" style="0" customWidth="1"/>
    <col min="12" max="12" width="5.125" style="4" bestFit="1" customWidth="1"/>
    <col min="13" max="13" width="5.125" style="5" bestFit="1" customWidth="1"/>
    <col min="14" max="14" width="4.50390625" style="0" bestFit="1" customWidth="1"/>
    <col min="16" max="16" width="9.75390625" style="0" customWidth="1"/>
  </cols>
  <sheetData>
    <row r="2" ht="13.5">
      <c r="B2" s="3" t="s">
        <v>11</v>
      </c>
    </row>
    <row r="3" ht="13.5"/>
    <row r="4" spans="2:7" ht="13.5">
      <c r="B4" s="18">
        <v>155</v>
      </c>
      <c r="C4" s="3" t="s">
        <v>4</v>
      </c>
      <c r="D4" s="19">
        <v>60</v>
      </c>
      <c r="E4" s="3" t="s">
        <v>5</v>
      </c>
      <c r="F4" s="3"/>
      <c r="G4" s="3"/>
    </row>
    <row r="5" ht="13.5"/>
    <row r="6" ht="13.5">
      <c r="B6" s="3" t="str">
        <f>"判定："&amp;IF(D4&lt;(2/15)*(B4-140)+40,"スコープはGIFを選択する（PCFより"&amp;INT((2/15)*(B4-140)+40-D4)&amp;"kg軽い）",IF(D4&gt;(2/15)*(B4-140)+53,"スコープはCFを選択する（PCFより"&amp;INT(D4-((2/15)*(B4-140)+53))&amp;"kg重い）","スコープはPCFを選択する（GIFより"&amp;INT(D4-((2/15)*(B4-140)+40))&amp;"kg重く、CFより"&amp;INT((2/15)*(B4-140)+53-D4)&amp;"kg軽い）"))</f>
        <v>判定：スコープはCFを選択する（PCFより5kg重い）</v>
      </c>
    </row>
    <row r="7" spans="2:3" ht="13.5">
      <c r="B7" t="str">
        <f>B2&amp;CHAR(10)&amp;B6</f>
        <v>スコープ選択基準表① 70歳以上/手術/便秘
判定：スコープはCFを選択する（PCFより5kg重い）</v>
      </c>
      <c r="C7" s="2"/>
    </row>
    <row r="8" spans="2:5" ht="13.5">
      <c r="B8" s="6" t="s">
        <v>3</v>
      </c>
      <c r="C8" s="7" t="s">
        <v>0</v>
      </c>
      <c r="D8" s="8" t="s">
        <v>1</v>
      </c>
      <c r="E8" s="9" t="s">
        <v>2</v>
      </c>
    </row>
    <row r="9" spans="2:5" ht="13.5">
      <c r="B9" s="10">
        <v>30</v>
      </c>
      <c r="C9" s="11">
        <f>(15/2)*(B9-40)+140</f>
        <v>65</v>
      </c>
      <c r="D9" s="12">
        <f>(15/2)*(B9-53)+140</f>
        <v>-32.5</v>
      </c>
      <c r="E9" s="13">
        <f aca="true" t="shared" si="0" ref="E9:E28">IF(B9=INT($D$4),INT($B$4),"")</f>
      </c>
    </row>
    <row r="10" spans="2:5" ht="13.5">
      <c r="B10" s="10">
        <v>31</v>
      </c>
      <c r="C10" s="11">
        <f aca="true" t="shared" si="1" ref="C10:C59">(15/2)*(B10-40)+140</f>
        <v>72.5</v>
      </c>
      <c r="D10" s="12">
        <f aca="true" t="shared" si="2" ref="D10:D39">(15/2)*(B10-53)+140</f>
        <v>-25</v>
      </c>
      <c r="E10" s="13">
        <f t="shared" si="0"/>
      </c>
    </row>
    <row r="11" spans="2:5" ht="13.5">
      <c r="B11" s="10">
        <v>32</v>
      </c>
      <c r="C11" s="11">
        <f t="shared" si="1"/>
        <v>80</v>
      </c>
      <c r="D11" s="12">
        <f t="shared" si="2"/>
        <v>-17.5</v>
      </c>
      <c r="E11" s="13">
        <f t="shared" si="0"/>
      </c>
    </row>
    <row r="12" spans="2:5" ht="13.5">
      <c r="B12" s="10">
        <v>33</v>
      </c>
      <c r="C12" s="11">
        <f t="shared" si="1"/>
        <v>87.5</v>
      </c>
      <c r="D12" s="12">
        <f t="shared" si="2"/>
        <v>-10</v>
      </c>
      <c r="E12" s="13">
        <f t="shared" si="0"/>
      </c>
    </row>
    <row r="13" spans="2:5" ht="13.5">
      <c r="B13" s="10">
        <v>34</v>
      </c>
      <c r="C13" s="11">
        <f t="shared" si="1"/>
        <v>95</v>
      </c>
      <c r="D13" s="12">
        <f t="shared" si="2"/>
        <v>-2.5</v>
      </c>
      <c r="E13" s="13">
        <f t="shared" si="0"/>
      </c>
    </row>
    <row r="14" spans="2:5" ht="13.5">
      <c r="B14" s="10">
        <v>35</v>
      </c>
      <c r="C14" s="11">
        <f t="shared" si="1"/>
        <v>102.5</v>
      </c>
      <c r="D14" s="12">
        <f t="shared" si="2"/>
        <v>5</v>
      </c>
      <c r="E14" s="13">
        <f t="shared" si="0"/>
      </c>
    </row>
    <row r="15" spans="2:5" ht="13.5">
      <c r="B15" s="10">
        <v>36</v>
      </c>
      <c r="C15" s="11">
        <f t="shared" si="1"/>
        <v>110</v>
      </c>
      <c r="D15" s="12">
        <f t="shared" si="2"/>
        <v>12.5</v>
      </c>
      <c r="E15" s="13">
        <f t="shared" si="0"/>
      </c>
    </row>
    <row r="16" spans="2:5" ht="13.5">
      <c r="B16" s="10">
        <v>37</v>
      </c>
      <c r="C16" s="11">
        <f t="shared" si="1"/>
        <v>117.5</v>
      </c>
      <c r="D16" s="12">
        <f t="shared" si="2"/>
        <v>20</v>
      </c>
      <c r="E16" s="13">
        <f t="shared" si="0"/>
      </c>
    </row>
    <row r="17" spans="2:5" ht="13.5">
      <c r="B17" s="10">
        <v>38</v>
      </c>
      <c r="C17" s="11">
        <f t="shared" si="1"/>
        <v>125</v>
      </c>
      <c r="D17" s="12">
        <f t="shared" si="2"/>
        <v>27.5</v>
      </c>
      <c r="E17" s="13">
        <f t="shared" si="0"/>
      </c>
    </row>
    <row r="18" spans="2:5" ht="13.5">
      <c r="B18" s="10">
        <v>39</v>
      </c>
      <c r="C18" s="11">
        <f t="shared" si="1"/>
        <v>132.5</v>
      </c>
      <c r="D18" s="12">
        <f t="shared" si="2"/>
        <v>35</v>
      </c>
      <c r="E18" s="13">
        <f t="shared" si="0"/>
      </c>
    </row>
    <row r="19" spans="2:5" ht="13.5">
      <c r="B19" s="10">
        <v>40</v>
      </c>
      <c r="C19" s="11">
        <f t="shared" si="1"/>
        <v>140</v>
      </c>
      <c r="D19" s="12">
        <f t="shared" si="2"/>
        <v>42.5</v>
      </c>
      <c r="E19" s="13">
        <f t="shared" si="0"/>
      </c>
    </row>
    <row r="20" spans="2:5" ht="13.5">
      <c r="B20" s="10">
        <v>41</v>
      </c>
      <c r="C20" s="11">
        <f t="shared" si="1"/>
        <v>147.5</v>
      </c>
      <c r="D20" s="12">
        <f t="shared" si="2"/>
        <v>50</v>
      </c>
      <c r="E20" s="13">
        <f t="shared" si="0"/>
      </c>
    </row>
    <row r="21" spans="2:5" ht="13.5">
      <c r="B21" s="10">
        <v>42</v>
      </c>
      <c r="C21" s="11">
        <f t="shared" si="1"/>
        <v>155</v>
      </c>
      <c r="D21" s="12">
        <f t="shared" si="2"/>
        <v>57.5</v>
      </c>
      <c r="E21" s="13">
        <f t="shared" si="0"/>
      </c>
    </row>
    <row r="22" spans="2:5" ht="13.5">
      <c r="B22" s="10">
        <v>43</v>
      </c>
      <c r="C22" s="11">
        <f t="shared" si="1"/>
        <v>162.5</v>
      </c>
      <c r="D22" s="12">
        <f t="shared" si="2"/>
        <v>65</v>
      </c>
      <c r="E22" s="13">
        <f t="shared" si="0"/>
      </c>
    </row>
    <row r="23" spans="2:5" ht="13.5">
      <c r="B23" s="10">
        <v>44</v>
      </c>
      <c r="C23" s="11">
        <f t="shared" si="1"/>
        <v>170</v>
      </c>
      <c r="D23" s="12">
        <f t="shared" si="2"/>
        <v>72.5</v>
      </c>
      <c r="E23" s="13">
        <f t="shared" si="0"/>
      </c>
    </row>
    <row r="24" spans="2:5" ht="13.5">
      <c r="B24" s="10">
        <v>45</v>
      </c>
      <c r="C24" s="11">
        <f t="shared" si="1"/>
        <v>177.5</v>
      </c>
      <c r="D24" s="12">
        <f t="shared" si="2"/>
        <v>80</v>
      </c>
      <c r="E24" s="13">
        <f t="shared" si="0"/>
      </c>
    </row>
    <row r="25" spans="2:5" ht="13.5">
      <c r="B25" s="10">
        <v>46</v>
      </c>
      <c r="C25" s="11">
        <f t="shared" si="1"/>
        <v>185</v>
      </c>
      <c r="D25" s="12">
        <f t="shared" si="2"/>
        <v>87.5</v>
      </c>
      <c r="E25" s="13">
        <f t="shared" si="0"/>
      </c>
    </row>
    <row r="26" spans="2:5" ht="13.5">
      <c r="B26" s="10">
        <v>47</v>
      </c>
      <c r="C26" s="11">
        <f t="shared" si="1"/>
        <v>192.5</v>
      </c>
      <c r="D26" s="12">
        <f t="shared" si="2"/>
        <v>95</v>
      </c>
      <c r="E26" s="13">
        <f t="shared" si="0"/>
      </c>
    </row>
    <row r="27" spans="2:5" ht="13.5">
      <c r="B27" s="10">
        <v>48</v>
      </c>
      <c r="C27" s="11">
        <f t="shared" si="1"/>
        <v>200</v>
      </c>
      <c r="D27" s="12">
        <f t="shared" si="2"/>
        <v>102.5</v>
      </c>
      <c r="E27" s="13">
        <f t="shared" si="0"/>
      </c>
    </row>
    <row r="28" spans="2:5" ht="13.5">
      <c r="B28" s="10">
        <v>49</v>
      </c>
      <c r="C28" s="11">
        <f t="shared" si="1"/>
        <v>207.5</v>
      </c>
      <c r="D28" s="12">
        <f t="shared" si="2"/>
        <v>110</v>
      </c>
      <c r="E28" s="13">
        <f t="shared" si="0"/>
      </c>
    </row>
    <row r="29" spans="2:5" ht="13.5">
      <c r="B29" s="10">
        <v>50</v>
      </c>
      <c r="C29" s="11">
        <f t="shared" si="1"/>
        <v>215</v>
      </c>
      <c r="D29" s="12">
        <f t="shared" si="2"/>
        <v>117.5</v>
      </c>
      <c r="E29" s="13">
        <f>IF(B29=INT($D$4),INT($B$4),"")</f>
      </c>
    </row>
    <row r="30" spans="2:5" ht="13.5">
      <c r="B30" s="10">
        <v>51</v>
      </c>
      <c r="C30" s="11">
        <f t="shared" si="1"/>
        <v>222.5</v>
      </c>
      <c r="D30" s="12">
        <f t="shared" si="2"/>
        <v>125</v>
      </c>
      <c r="E30" s="13">
        <f aca="true" t="shared" si="3" ref="E30:E59">IF(B30=INT($D$4),INT($B$4),"")</f>
      </c>
    </row>
    <row r="31" spans="2:5" ht="13.5">
      <c r="B31" s="10">
        <v>52</v>
      </c>
      <c r="C31" s="11">
        <f t="shared" si="1"/>
        <v>230</v>
      </c>
      <c r="D31" s="12">
        <f t="shared" si="2"/>
        <v>132.5</v>
      </c>
      <c r="E31" s="13">
        <f t="shared" si="3"/>
      </c>
    </row>
    <row r="32" spans="2:5" ht="13.5">
      <c r="B32" s="10">
        <v>53</v>
      </c>
      <c r="C32" s="11">
        <f t="shared" si="1"/>
        <v>237.5</v>
      </c>
      <c r="D32" s="12">
        <f t="shared" si="2"/>
        <v>140</v>
      </c>
      <c r="E32" s="13">
        <f t="shared" si="3"/>
      </c>
    </row>
    <row r="33" spans="2:5" ht="13.5">
      <c r="B33" s="10">
        <v>54</v>
      </c>
      <c r="C33" s="11">
        <f t="shared" si="1"/>
        <v>245</v>
      </c>
      <c r="D33" s="12">
        <f t="shared" si="2"/>
        <v>147.5</v>
      </c>
      <c r="E33" s="13">
        <f t="shared" si="3"/>
      </c>
    </row>
    <row r="34" spans="2:5" ht="13.5">
      <c r="B34" s="10">
        <v>55</v>
      </c>
      <c r="C34" s="11">
        <f t="shared" si="1"/>
        <v>252.5</v>
      </c>
      <c r="D34" s="12">
        <f t="shared" si="2"/>
        <v>155</v>
      </c>
      <c r="E34" s="13">
        <f t="shared" si="3"/>
      </c>
    </row>
    <row r="35" spans="2:5" ht="13.5">
      <c r="B35" s="10">
        <v>56</v>
      </c>
      <c r="C35" s="11">
        <f t="shared" si="1"/>
        <v>260</v>
      </c>
      <c r="D35" s="12">
        <f t="shared" si="2"/>
        <v>162.5</v>
      </c>
      <c r="E35" s="13">
        <f t="shared" si="3"/>
      </c>
    </row>
    <row r="36" spans="2:5" ht="13.5">
      <c r="B36" s="10">
        <v>57</v>
      </c>
      <c r="C36" s="11">
        <f t="shared" si="1"/>
        <v>267.5</v>
      </c>
      <c r="D36" s="12">
        <f t="shared" si="2"/>
        <v>170</v>
      </c>
      <c r="E36" s="13">
        <f t="shared" si="3"/>
      </c>
    </row>
    <row r="37" spans="2:5" ht="13.5">
      <c r="B37" s="10">
        <v>58</v>
      </c>
      <c r="C37" s="11">
        <f t="shared" si="1"/>
        <v>275</v>
      </c>
      <c r="D37" s="12">
        <f t="shared" si="2"/>
        <v>177.5</v>
      </c>
      <c r="E37" s="13">
        <f t="shared" si="3"/>
      </c>
    </row>
    <row r="38" spans="2:5" ht="13.5">
      <c r="B38" s="10">
        <v>59</v>
      </c>
      <c r="C38" s="11">
        <f t="shared" si="1"/>
        <v>282.5</v>
      </c>
      <c r="D38" s="12">
        <f t="shared" si="2"/>
        <v>185</v>
      </c>
      <c r="E38" s="13">
        <f t="shared" si="3"/>
      </c>
    </row>
    <row r="39" spans="2:5" ht="13.5">
      <c r="B39" s="10">
        <v>60</v>
      </c>
      <c r="C39" s="11">
        <f t="shared" si="1"/>
        <v>290</v>
      </c>
      <c r="D39" s="12">
        <f t="shared" si="2"/>
        <v>192.5</v>
      </c>
      <c r="E39" s="13">
        <f t="shared" si="3"/>
        <v>155</v>
      </c>
    </row>
    <row r="40" spans="2:5" ht="13.5">
      <c r="B40" s="10">
        <v>61</v>
      </c>
      <c r="C40" s="11">
        <f>(15/2)*(B40-40)+140</f>
        <v>297.5</v>
      </c>
      <c r="D40" s="12">
        <f>(15/2)*(B40-53)+140</f>
        <v>200</v>
      </c>
      <c r="E40" s="13">
        <f t="shared" si="3"/>
      </c>
    </row>
    <row r="41" spans="2:5" ht="13.5">
      <c r="B41" s="10">
        <v>62</v>
      </c>
      <c r="C41" s="11">
        <f t="shared" si="1"/>
        <v>305</v>
      </c>
      <c r="D41" s="12">
        <f aca="true" t="shared" si="4" ref="D41:D57">(15/2)*(B41-53)+140</f>
        <v>207.5</v>
      </c>
      <c r="E41" s="13">
        <f t="shared" si="3"/>
      </c>
    </row>
    <row r="42" spans="2:5" ht="13.5">
      <c r="B42" s="10">
        <v>63</v>
      </c>
      <c r="C42" s="11">
        <f t="shared" si="1"/>
        <v>312.5</v>
      </c>
      <c r="D42" s="12">
        <f t="shared" si="4"/>
        <v>215</v>
      </c>
      <c r="E42" s="13">
        <f t="shared" si="3"/>
      </c>
    </row>
    <row r="43" spans="2:5" ht="13.5">
      <c r="B43" s="10">
        <v>64</v>
      </c>
      <c r="C43" s="11">
        <f t="shared" si="1"/>
        <v>320</v>
      </c>
      <c r="D43" s="12">
        <f t="shared" si="4"/>
        <v>222.5</v>
      </c>
      <c r="E43" s="13">
        <f t="shared" si="3"/>
      </c>
    </row>
    <row r="44" spans="2:5" ht="13.5">
      <c r="B44" s="10">
        <v>65</v>
      </c>
      <c r="C44" s="11">
        <f t="shared" si="1"/>
        <v>327.5</v>
      </c>
      <c r="D44" s="12">
        <f t="shared" si="4"/>
        <v>230</v>
      </c>
      <c r="E44" s="13">
        <f t="shared" si="3"/>
      </c>
    </row>
    <row r="45" spans="2:5" ht="13.5">
      <c r="B45" s="10">
        <v>66</v>
      </c>
      <c r="C45" s="11">
        <f t="shared" si="1"/>
        <v>335</v>
      </c>
      <c r="D45" s="12">
        <f t="shared" si="4"/>
        <v>237.5</v>
      </c>
      <c r="E45" s="13">
        <f t="shared" si="3"/>
      </c>
    </row>
    <row r="46" spans="2:5" ht="13.5">
      <c r="B46" s="10">
        <v>67</v>
      </c>
      <c r="C46" s="11">
        <f t="shared" si="1"/>
        <v>342.5</v>
      </c>
      <c r="D46" s="12">
        <f t="shared" si="4"/>
        <v>245</v>
      </c>
      <c r="E46" s="13">
        <f t="shared" si="3"/>
      </c>
    </row>
    <row r="47" spans="2:5" ht="13.5">
      <c r="B47" s="10">
        <v>68</v>
      </c>
      <c r="C47" s="11">
        <f t="shared" si="1"/>
        <v>350</v>
      </c>
      <c r="D47" s="12">
        <f t="shared" si="4"/>
        <v>252.5</v>
      </c>
      <c r="E47" s="13">
        <f t="shared" si="3"/>
      </c>
    </row>
    <row r="48" spans="2:5" ht="13.5">
      <c r="B48" s="10">
        <v>69</v>
      </c>
      <c r="C48" s="11">
        <f t="shared" si="1"/>
        <v>357.5</v>
      </c>
      <c r="D48" s="12">
        <f t="shared" si="4"/>
        <v>260</v>
      </c>
      <c r="E48" s="13">
        <f t="shared" si="3"/>
      </c>
    </row>
    <row r="49" spans="2:5" ht="13.5">
      <c r="B49" s="10">
        <v>70</v>
      </c>
      <c r="C49" s="11">
        <f t="shared" si="1"/>
        <v>365</v>
      </c>
      <c r="D49" s="12">
        <f t="shared" si="4"/>
        <v>267.5</v>
      </c>
      <c r="E49" s="13">
        <f t="shared" si="3"/>
      </c>
    </row>
    <row r="50" spans="2:5" ht="13.5">
      <c r="B50" s="10">
        <v>71</v>
      </c>
      <c r="C50" s="11">
        <f t="shared" si="1"/>
        <v>372.5</v>
      </c>
      <c r="D50" s="12">
        <f t="shared" si="4"/>
        <v>275</v>
      </c>
      <c r="E50" s="13">
        <f t="shared" si="3"/>
      </c>
    </row>
    <row r="51" spans="2:5" ht="13.5">
      <c r="B51" s="10">
        <v>72</v>
      </c>
      <c r="C51" s="11">
        <f t="shared" si="1"/>
        <v>380</v>
      </c>
      <c r="D51" s="12">
        <f t="shared" si="4"/>
        <v>282.5</v>
      </c>
      <c r="E51" s="13">
        <f t="shared" si="3"/>
      </c>
    </row>
    <row r="52" spans="2:5" ht="13.5">
      <c r="B52" s="10">
        <v>73</v>
      </c>
      <c r="C52" s="11">
        <f t="shared" si="1"/>
        <v>387.5</v>
      </c>
      <c r="D52" s="12">
        <f t="shared" si="4"/>
        <v>290</v>
      </c>
      <c r="E52" s="13">
        <f t="shared" si="3"/>
      </c>
    </row>
    <row r="53" spans="2:5" ht="13.5">
      <c r="B53" s="10">
        <v>74</v>
      </c>
      <c r="C53" s="11">
        <f t="shared" si="1"/>
        <v>395</v>
      </c>
      <c r="D53" s="12">
        <f t="shared" si="4"/>
        <v>297.5</v>
      </c>
      <c r="E53" s="13">
        <f t="shared" si="3"/>
      </c>
    </row>
    <row r="54" spans="2:5" ht="13.5">
      <c r="B54" s="10">
        <v>75</v>
      </c>
      <c r="C54" s="11">
        <f t="shared" si="1"/>
        <v>402.5</v>
      </c>
      <c r="D54" s="12">
        <f t="shared" si="4"/>
        <v>305</v>
      </c>
      <c r="E54" s="13">
        <f t="shared" si="3"/>
      </c>
    </row>
    <row r="55" spans="2:5" ht="13.5">
      <c r="B55" s="10">
        <v>76</v>
      </c>
      <c r="C55" s="11">
        <f t="shared" si="1"/>
        <v>410</v>
      </c>
      <c r="D55" s="12">
        <f t="shared" si="4"/>
        <v>312.5</v>
      </c>
      <c r="E55" s="13">
        <f t="shared" si="3"/>
      </c>
    </row>
    <row r="56" spans="2:5" ht="13.5">
      <c r="B56" s="10">
        <v>77</v>
      </c>
      <c r="C56" s="11">
        <f t="shared" si="1"/>
        <v>417.5</v>
      </c>
      <c r="D56" s="12">
        <f t="shared" si="4"/>
        <v>320</v>
      </c>
      <c r="E56" s="13">
        <f t="shared" si="3"/>
      </c>
    </row>
    <row r="57" spans="2:5" ht="13.5">
      <c r="B57" s="10">
        <v>78</v>
      </c>
      <c r="C57" s="11">
        <f t="shared" si="1"/>
        <v>425</v>
      </c>
      <c r="D57" s="12">
        <f t="shared" si="4"/>
        <v>327.5</v>
      </c>
      <c r="E57" s="13">
        <f t="shared" si="3"/>
      </c>
    </row>
    <row r="58" spans="2:5" ht="13.5">
      <c r="B58" s="10">
        <v>79</v>
      </c>
      <c r="C58" s="11">
        <f>(15/2)*(B58-40)+140</f>
        <v>432.5</v>
      </c>
      <c r="D58" s="12">
        <f>(15/2)*(B58-53)+140</f>
        <v>335</v>
      </c>
      <c r="E58" s="13">
        <f t="shared" si="3"/>
      </c>
    </row>
    <row r="59" spans="2:5" ht="13.5">
      <c r="B59" s="14">
        <v>80</v>
      </c>
      <c r="C59" s="15">
        <f t="shared" si="1"/>
        <v>440</v>
      </c>
      <c r="D59" s="16">
        <f>(15/2)*(B59-53)+140</f>
        <v>342.5</v>
      </c>
      <c r="E59" s="17">
        <f t="shared" si="3"/>
      </c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G63"/>
  <sheetViews>
    <sheetView workbookViewId="0" topLeftCell="A1">
      <selection activeCell="B8" sqref="B8"/>
    </sheetView>
  </sheetViews>
  <sheetFormatPr defaultColWidth="9.00390625" defaultRowHeight="13.5"/>
  <cols>
    <col min="2" max="2" width="7.375" style="0" customWidth="1"/>
    <col min="4" max="4" width="6.375" style="0" customWidth="1"/>
    <col min="5" max="5" width="5.625" style="0" customWidth="1"/>
    <col min="6" max="6" width="3.75390625" style="0" customWidth="1"/>
    <col min="10" max="10" width="12.50390625" style="0" customWidth="1"/>
    <col min="11" max="11" width="10.25390625" style="0" customWidth="1"/>
    <col min="12" max="12" width="5.125" style="4" bestFit="1" customWidth="1"/>
    <col min="13" max="13" width="5.125" style="5" bestFit="1" customWidth="1"/>
    <col min="14" max="14" width="4.50390625" style="0" bestFit="1" customWidth="1"/>
    <col min="16" max="16" width="9.75390625" style="0" customWidth="1"/>
  </cols>
  <sheetData>
    <row r="2" ht="13.5">
      <c r="B2" s="3" t="s">
        <v>10</v>
      </c>
    </row>
    <row r="4" spans="2:7" ht="13.5">
      <c r="B4" s="18">
        <v>155</v>
      </c>
      <c r="C4" s="3" t="s">
        <v>4</v>
      </c>
      <c r="D4" s="19">
        <v>60</v>
      </c>
      <c r="E4" s="3" t="s">
        <v>5</v>
      </c>
      <c r="F4" s="3"/>
      <c r="G4" s="3"/>
    </row>
    <row r="6" ht="13.5">
      <c r="B6" s="3" t="str">
        <f>"判定："&amp;IF(D4&lt;(2/15)*(B4-140)+35,"スコープはGIFを選択する（PCFより"&amp;INT((2/15)*(B4-140)+35-D4)&amp;"kg軽い）",IF(D4&gt;(2/15)*(B4-140)+48,"スコープはCFを選択する（PCFより"&amp;INT(D4-((2/15)*(B4-140)+48))&amp;"kg重い）","スコープはPCFを選択する（GIFより"&amp;INT(D4-((2/15)*(B4-140)+35))&amp;"kg重く、CFより"&amp;INT((2/15)*(B4-140)+48-D4)&amp;"kg軽い）"))</f>
        <v>判定：スコープはCFを選択する（PCFより10kg重い）</v>
      </c>
    </row>
    <row r="7" spans="2:3" ht="13.5">
      <c r="B7" t="str">
        <f>B2&amp;CHAR(10)&amp;B6</f>
        <v>スコープ選択基準表② 1以外の人
判定：スコープはCFを選択する（PCFより10kg重い）</v>
      </c>
      <c r="C7" s="2"/>
    </row>
    <row r="8" spans="2:5" ht="13.5">
      <c r="B8" s="6" t="s">
        <v>6</v>
      </c>
      <c r="C8" s="7" t="s">
        <v>7</v>
      </c>
      <c r="D8" s="8" t="s">
        <v>8</v>
      </c>
      <c r="E8" s="9" t="s">
        <v>9</v>
      </c>
    </row>
    <row r="9" spans="2:5" ht="13.5">
      <c r="B9" s="10">
        <v>30</v>
      </c>
      <c r="C9" s="11">
        <f>(15/2)*(B9-35)+140</f>
        <v>102.5</v>
      </c>
      <c r="D9" s="12">
        <f>(15/2)*(B9-48)+140</f>
        <v>5</v>
      </c>
      <c r="E9" s="13">
        <f aca="true" t="shared" si="0" ref="E9:E40">IF(B9=INT($D$4),INT($B$4),"")</f>
      </c>
    </row>
    <row r="10" spans="2:5" ht="13.5">
      <c r="B10" s="10">
        <v>31</v>
      </c>
      <c r="C10" s="11">
        <f aca="true" t="shared" si="1" ref="C10:C59">(15/2)*(B10-35)+140</f>
        <v>110</v>
      </c>
      <c r="D10" s="12">
        <f aca="true" t="shared" si="2" ref="D10:D59">(15/2)*(B10-48)+140</f>
        <v>12.5</v>
      </c>
      <c r="E10" s="13">
        <f t="shared" si="0"/>
      </c>
    </row>
    <row r="11" spans="2:5" ht="13.5">
      <c r="B11" s="10">
        <v>32</v>
      </c>
      <c r="C11" s="11">
        <f t="shared" si="1"/>
        <v>117.5</v>
      </c>
      <c r="D11" s="12">
        <f t="shared" si="2"/>
        <v>20</v>
      </c>
      <c r="E11" s="13">
        <f t="shared" si="0"/>
      </c>
    </row>
    <row r="12" spans="2:5" ht="13.5">
      <c r="B12" s="10">
        <v>33</v>
      </c>
      <c r="C12" s="11">
        <f t="shared" si="1"/>
        <v>125</v>
      </c>
      <c r="D12" s="12">
        <f t="shared" si="2"/>
        <v>27.5</v>
      </c>
      <c r="E12" s="13">
        <f t="shared" si="0"/>
      </c>
    </row>
    <row r="13" spans="2:5" ht="13.5">
      <c r="B13" s="10">
        <v>34</v>
      </c>
      <c r="C13" s="11">
        <f t="shared" si="1"/>
        <v>132.5</v>
      </c>
      <c r="D13" s="12">
        <f t="shared" si="2"/>
        <v>35</v>
      </c>
      <c r="E13" s="13">
        <f t="shared" si="0"/>
      </c>
    </row>
    <row r="14" spans="2:5" ht="13.5">
      <c r="B14" s="10">
        <v>35</v>
      </c>
      <c r="C14" s="11">
        <f t="shared" si="1"/>
        <v>140</v>
      </c>
      <c r="D14" s="12">
        <f t="shared" si="2"/>
        <v>42.5</v>
      </c>
      <c r="E14" s="13">
        <f t="shared" si="0"/>
      </c>
    </row>
    <row r="15" spans="2:5" ht="13.5">
      <c r="B15" s="10">
        <v>36</v>
      </c>
      <c r="C15" s="11">
        <f t="shared" si="1"/>
        <v>147.5</v>
      </c>
      <c r="D15" s="12">
        <f t="shared" si="2"/>
        <v>50</v>
      </c>
      <c r="E15" s="13">
        <f t="shared" si="0"/>
      </c>
    </row>
    <row r="16" spans="2:5" ht="13.5">
      <c r="B16" s="10">
        <v>37</v>
      </c>
      <c r="C16" s="11">
        <f t="shared" si="1"/>
        <v>155</v>
      </c>
      <c r="D16" s="12">
        <f t="shared" si="2"/>
        <v>57.5</v>
      </c>
      <c r="E16" s="13">
        <f t="shared" si="0"/>
      </c>
    </row>
    <row r="17" spans="2:5" ht="13.5">
      <c r="B17" s="10">
        <v>38</v>
      </c>
      <c r="C17" s="11">
        <f t="shared" si="1"/>
        <v>162.5</v>
      </c>
      <c r="D17" s="12">
        <f t="shared" si="2"/>
        <v>65</v>
      </c>
      <c r="E17" s="13">
        <f t="shared" si="0"/>
      </c>
    </row>
    <row r="18" spans="2:5" ht="13.5">
      <c r="B18" s="10">
        <v>39</v>
      </c>
      <c r="C18" s="11">
        <f t="shared" si="1"/>
        <v>170</v>
      </c>
      <c r="D18" s="12">
        <f t="shared" si="2"/>
        <v>72.5</v>
      </c>
      <c r="E18" s="13">
        <f t="shared" si="0"/>
      </c>
    </row>
    <row r="19" spans="2:5" ht="13.5">
      <c r="B19" s="10">
        <v>40</v>
      </c>
      <c r="C19" s="11">
        <f t="shared" si="1"/>
        <v>177.5</v>
      </c>
      <c r="D19" s="12">
        <f t="shared" si="2"/>
        <v>80</v>
      </c>
      <c r="E19" s="13">
        <f t="shared" si="0"/>
      </c>
    </row>
    <row r="20" spans="2:5" ht="13.5">
      <c r="B20" s="10">
        <v>41</v>
      </c>
      <c r="C20" s="11">
        <f t="shared" si="1"/>
        <v>185</v>
      </c>
      <c r="D20" s="12">
        <f t="shared" si="2"/>
        <v>87.5</v>
      </c>
      <c r="E20" s="13">
        <f t="shared" si="0"/>
      </c>
    </row>
    <row r="21" spans="2:5" ht="13.5">
      <c r="B21" s="10">
        <v>42</v>
      </c>
      <c r="C21" s="11">
        <f t="shared" si="1"/>
        <v>192.5</v>
      </c>
      <c r="D21" s="12">
        <f t="shared" si="2"/>
        <v>95</v>
      </c>
      <c r="E21" s="13">
        <f t="shared" si="0"/>
      </c>
    </row>
    <row r="22" spans="2:5" ht="13.5">
      <c r="B22" s="10">
        <v>43</v>
      </c>
      <c r="C22" s="11">
        <f t="shared" si="1"/>
        <v>200</v>
      </c>
      <c r="D22" s="12">
        <f t="shared" si="2"/>
        <v>102.5</v>
      </c>
      <c r="E22" s="13">
        <f t="shared" si="0"/>
      </c>
    </row>
    <row r="23" spans="2:5" ht="13.5">
      <c r="B23" s="10">
        <v>44</v>
      </c>
      <c r="C23" s="11">
        <f t="shared" si="1"/>
        <v>207.5</v>
      </c>
      <c r="D23" s="12">
        <f t="shared" si="2"/>
        <v>110</v>
      </c>
      <c r="E23" s="13">
        <f t="shared" si="0"/>
      </c>
    </row>
    <row r="24" spans="2:5" ht="13.5">
      <c r="B24" s="10">
        <v>45</v>
      </c>
      <c r="C24" s="11">
        <f t="shared" si="1"/>
        <v>215</v>
      </c>
      <c r="D24" s="12">
        <f t="shared" si="2"/>
        <v>117.5</v>
      </c>
      <c r="E24" s="13">
        <f t="shared" si="0"/>
      </c>
    </row>
    <row r="25" spans="2:5" ht="13.5">
      <c r="B25" s="10">
        <v>46</v>
      </c>
      <c r="C25" s="11">
        <f t="shared" si="1"/>
        <v>222.5</v>
      </c>
      <c r="D25" s="12">
        <f t="shared" si="2"/>
        <v>125</v>
      </c>
      <c r="E25" s="13">
        <f t="shared" si="0"/>
      </c>
    </row>
    <row r="26" spans="2:5" ht="13.5">
      <c r="B26" s="10">
        <v>47</v>
      </c>
      <c r="C26" s="11">
        <f t="shared" si="1"/>
        <v>230</v>
      </c>
      <c r="D26" s="12">
        <f t="shared" si="2"/>
        <v>132.5</v>
      </c>
      <c r="E26" s="13">
        <f t="shared" si="0"/>
      </c>
    </row>
    <row r="27" spans="2:5" ht="13.5">
      <c r="B27" s="10">
        <v>48</v>
      </c>
      <c r="C27" s="11">
        <f t="shared" si="1"/>
        <v>237.5</v>
      </c>
      <c r="D27" s="12">
        <f t="shared" si="2"/>
        <v>140</v>
      </c>
      <c r="E27" s="13">
        <f t="shared" si="0"/>
      </c>
    </row>
    <row r="28" spans="2:5" ht="13.5">
      <c r="B28" s="10">
        <v>49</v>
      </c>
      <c r="C28" s="11">
        <f t="shared" si="1"/>
        <v>245</v>
      </c>
      <c r="D28" s="12">
        <f t="shared" si="2"/>
        <v>147.5</v>
      </c>
      <c r="E28" s="13">
        <f t="shared" si="0"/>
      </c>
    </row>
    <row r="29" spans="2:5" ht="13.5">
      <c r="B29" s="10">
        <v>50</v>
      </c>
      <c r="C29" s="11">
        <f t="shared" si="1"/>
        <v>252.5</v>
      </c>
      <c r="D29" s="12">
        <f t="shared" si="2"/>
        <v>155</v>
      </c>
      <c r="E29" s="13">
        <f t="shared" si="0"/>
      </c>
    </row>
    <row r="30" spans="2:5" ht="13.5">
      <c r="B30" s="10">
        <v>51</v>
      </c>
      <c r="C30" s="11">
        <f t="shared" si="1"/>
        <v>260</v>
      </c>
      <c r="D30" s="12">
        <f t="shared" si="2"/>
        <v>162.5</v>
      </c>
      <c r="E30" s="13">
        <f t="shared" si="0"/>
      </c>
    </row>
    <row r="31" spans="2:5" ht="13.5">
      <c r="B31" s="10">
        <v>52</v>
      </c>
      <c r="C31" s="11">
        <f t="shared" si="1"/>
        <v>267.5</v>
      </c>
      <c r="D31" s="12">
        <f t="shared" si="2"/>
        <v>170</v>
      </c>
      <c r="E31" s="13">
        <f t="shared" si="0"/>
      </c>
    </row>
    <row r="32" spans="2:5" ht="13.5">
      <c r="B32" s="10">
        <v>53</v>
      </c>
      <c r="C32" s="11">
        <f t="shared" si="1"/>
        <v>275</v>
      </c>
      <c r="D32" s="12">
        <f t="shared" si="2"/>
        <v>177.5</v>
      </c>
      <c r="E32" s="13">
        <f t="shared" si="0"/>
      </c>
    </row>
    <row r="33" spans="2:5" ht="13.5">
      <c r="B33" s="10">
        <v>54</v>
      </c>
      <c r="C33" s="11">
        <f t="shared" si="1"/>
        <v>282.5</v>
      </c>
      <c r="D33" s="12">
        <f t="shared" si="2"/>
        <v>185</v>
      </c>
      <c r="E33" s="13">
        <f t="shared" si="0"/>
      </c>
    </row>
    <row r="34" spans="2:5" ht="13.5">
      <c r="B34" s="10">
        <v>55</v>
      </c>
      <c r="C34" s="11">
        <f t="shared" si="1"/>
        <v>290</v>
      </c>
      <c r="D34" s="12">
        <f t="shared" si="2"/>
        <v>192.5</v>
      </c>
      <c r="E34" s="13">
        <f t="shared" si="0"/>
      </c>
    </row>
    <row r="35" spans="2:5" ht="13.5">
      <c r="B35" s="10">
        <v>56</v>
      </c>
      <c r="C35" s="11">
        <f t="shared" si="1"/>
        <v>297.5</v>
      </c>
      <c r="D35" s="12">
        <f t="shared" si="2"/>
        <v>200</v>
      </c>
      <c r="E35" s="13">
        <f t="shared" si="0"/>
      </c>
    </row>
    <row r="36" spans="2:5" ht="13.5">
      <c r="B36" s="10">
        <v>57</v>
      </c>
      <c r="C36" s="11">
        <f t="shared" si="1"/>
        <v>305</v>
      </c>
      <c r="D36" s="12">
        <f t="shared" si="2"/>
        <v>207.5</v>
      </c>
      <c r="E36" s="13">
        <f t="shared" si="0"/>
      </c>
    </row>
    <row r="37" spans="2:5" ht="13.5">
      <c r="B37" s="10">
        <v>58</v>
      </c>
      <c r="C37" s="11">
        <f t="shared" si="1"/>
        <v>312.5</v>
      </c>
      <c r="D37" s="12">
        <f t="shared" si="2"/>
        <v>215</v>
      </c>
      <c r="E37" s="13">
        <f t="shared" si="0"/>
      </c>
    </row>
    <row r="38" spans="2:5" ht="13.5">
      <c r="B38" s="10">
        <v>59</v>
      </c>
      <c r="C38" s="11">
        <f t="shared" si="1"/>
        <v>320</v>
      </c>
      <c r="D38" s="12">
        <f t="shared" si="2"/>
        <v>222.5</v>
      </c>
      <c r="E38" s="13">
        <f t="shared" si="0"/>
      </c>
    </row>
    <row r="39" spans="2:5" ht="13.5">
      <c r="B39" s="10">
        <v>60</v>
      </c>
      <c r="C39" s="11">
        <f t="shared" si="1"/>
        <v>327.5</v>
      </c>
      <c r="D39" s="12">
        <f t="shared" si="2"/>
        <v>230</v>
      </c>
      <c r="E39" s="13">
        <f t="shared" si="0"/>
        <v>155</v>
      </c>
    </row>
    <row r="40" spans="2:5" ht="13.5">
      <c r="B40" s="10">
        <v>61</v>
      </c>
      <c r="C40" s="11">
        <f t="shared" si="1"/>
        <v>335</v>
      </c>
      <c r="D40" s="12">
        <f t="shared" si="2"/>
        <v>237.5</v>
      </c>
      <c r="E40" s="13">
        <f t="shared" si="0"/>
      </c>
    </row>
    <row r="41" spans="2:5" ht="13.5">
      <c r="B41" s="10">
        <v>62</v>
      </c>
      <c r="C41" s="11">
        <f t="shared" si="1"/>
        <v>342.5</v>
      </c>
      <c r="D41" s="12">
        <f t="shared" si="2"/>
        <v>245</v>
      </c>
      <c r="E41" s="13">
        <f aca="true" t="shared" si="3" ref="E41:E59">IF(B41=INT($D$4),INT($B$4),"")</f>
      </c>
    </row>
    <row r="42" spans="2:5" ht="13.5">
      <c r="B42" s="10">
        <v>63</v>
      </c>
      <c r="C42" s="11">
        <f t="shared" si="1"/>
        <v>350</v>
      </c>
      <c r="D42" s="12">
        <f t="shared" si="2"/>
        <v>252.5</v>
      </c>
      <c r="E42" s="13">
        <f t="shared" si="3"/>
      </c>
    </row>
    <row r="43" spans="2:5" ht="13.5">
      <c r="B43" s="10">
        <v>64</v>
      </c>
      <c r="C43" s="11">
        <f t="shared" si="1"/>
        <v>357.5</v>
      </c>
      <c r="D43" s="12">
        <f t="shared" si="2"/>
        <v>260</v>
      </c>
      <c r="E43" s="13">
        <f t="shared" si="3"/>
      </c>
    </row>
    <row r="44" spans="2:5" ht="13.5">
      <c r="B44" s="10">
        <v>65</v>
      </c>
      <c r="C44" s="11">
        <f t="shared" si="1"/>
        <v>365</v>
      </c>
      <c r="D44" s="12">
        <f t="shared" si="2"/>
        <v>267.5</v>
      </c>
      <c r="E44" s="13">
        <f t="shared" si="3"/>
      </c>
    </row>
    <row r="45" spans="2:5" ht="13.5">
      <c r="B45" s="10">
        <v>66</v>
      </c>
      <c r="C45" s="11">
        <f t="shared" si="1"/>
        <v>372.5</v>
      </c>
      <c r="D45" s="12">
        <f t="shared" si="2"/>
        <v>275</v>
      </c>
      <c r="E45" s="13">
        <f t="shared" si="3"/>
      </c>
    </row>
    <row r="46" spans="2:5" ht="13.5">
      <c r="B46" s="10">
        <v>67</v>
      </c>
      <c r="C46" s="11">
        <f t="shared" si="1"/>
        <v>380</v>
      </c>
      <c r="D46" s="12">
        <f t="shared" si="2"/>
        <v>282.5</v>
      </c>
      <c r="E46" s="13">
        <f t="shared" si="3"/>
      </c>
    </row>
    <row r="47" spans="2:5" ht="13.5">
      <c r="B47" s="10">
        <v>68</v>
      </c>
      <c r="C47" s="11">
        <f t="shared" si="1"/>
        <v>387.5</v>
      </c>
      <c r="D47" s="12">
        <f t="shared" si="2"/>
        <v>290</v>
      </c>
      <c r="E47" s="13">
        <f t="shared" si="3"/>
      </c>
    </row>
    <row r="48" spans="2:5" ht="13.5">
      <c r="B48" s="10">
        <v>69</v>
      </c>
      <c r="C48" s="11">
        <f t="shared" si="1"/>
        <v>395</v>
      </c>
      <c r="D48" s="12">
        <f t="shared" si="2"/>
        <v>297.5</v>
      </c>
      <c r="E48" s="13">
        <f t="shared" si="3"/>
      </c>
    </row>
    <row r="49" spans="2:5" ht="13.5">
      <c r="B49" s="10">
        <v>70</v>
      </c>
      <c r="C49" s="11">
        <f t="shared" si="1"/>
        <v>402.5</v>
      </c>
      <c r="D49" s="12">
        <f t="shared" si="2"/>
        <v>305</v>
      </c>
      <c r="E49" s="13">
        <f t="shared" si="3"/>
      </c>
    </row>
    <row r="50" spans="2:5" ht="13.5">
      <c r="B50" s="10">
        <v>71</v>
      </c>
      <c r="C50" s="11">
        <f t="shared" si="1"/>
        <v>410</v>
      </c>
      <c r="D50" s="12">
        <f t="shared" si="2"/>
        <v>312.5</v>
      </c>
      <c r="E50" s="13">
        <f t="shared" si="3"/>
      </c>
    </row>
    <row r="51" spans="2:5" ht="13.5">
      <c r="B51" s="10">
        <v>72</v>
      </c>
      <c r="C51" s="11">
        <f t="shared" si="1"/>
        <v>417.5</v>
      </c>
      <c r="D51" s="12">
        <f t="shared" si="2"/>
        <v>320</v>
      </c>
      <c r="E51" s="13">
        <f t="shared" si="3"/>
      </c>
    </row>
    <row r="52" spans="2:5" ht="13.5">
      <c r="B52" s="10">
        <v>73</v>
      </c>
      <c r="C52" s="11">
        <f t="shared" si="1"/>
        <v>425</v>
      </c>
      <c r="D52" s="12">
        <f t="shared" si="2"/>
        <v>327.5</v>
      </c>
      <c r="E52" s="13">
        <f t="shared" si="3"/>
      </c>
    </row>
    <row r="53" spans="2:5" ht="13.5">
      <c r="B53" s="10">
        <v>74</v>
      </c>
      <c r="C53" s="11">
        <f t="shared" si="1"/>
        <v>432.5</v>
      </c>
      <c r="D53" s="12">
        <f t="shared" si="2"/>
        <v>335</v>
      </c>
      <c r="E53" s="13">
        <f t="shared" si="3"/>
      </c>
    </row>
    <row r="54" spans="2:5" ht="13.5">
      <c r="B54" s="10">
        <v>75</v>
      </c>
      <c r="C54" s="11">
        <f t="shared" si="1"/>
        <v>440</v>
      </c>
      <c r="D54" s="12">
        <f t="shared" si="2"/>
        <v>342.5</v>
      </c>
      <c r="E54" s="13">
        <f t="shared" si="3"/>
      </c>
    </row>
    <row r="55" spans="2:5" ht="13.5">
      <c r="B55" s="10">
        <v>76</v>
      </c>
      <c r="C55" s="11">
        <f t="shared" si="1"/>
        <v>447.5</v>
      </c>
      <c r="D55" s="12">
        <f t="shared" si="2"/>
        <v>350</v>
      </c>
      <c r="E55" s="13">
        <f t="shared" si="3"/>
      </c>
    </row>
    <row r="56" spans="2:5" ht="13.5">
      <c r="B56" s="10">
        <v>77</v>
      </c>
      <c r="C56" s="11">
        <f t="shared" si="1"/>
        <v>455</v>
      </c>
      <c r="D56" s="12">
        <f t="shared" si="2"/>
        <v>357.5</v>
      </c>
      <c r="E56" s="13">
        <f t="shared" si="3"/>
      </c>
    </row>
    <row r="57" spans="2:5" ht="13.5">
      <c r="B57" s="10">
        <v>78</v>
      </c>
      <c r="C57" s="11">
        <f t="shared" si="1"/>
        <v>462.5</v>
      </c>
      <c r="D57" s="12">
        <f t="shared" si="2"/>
        <v>365</v>
      </c>
      <c r="E57" s="13">
        <f t="shared" si="3"/>
      </c>
    </row>
    <row r="58" spans="2:5" ht="13.5">
      <c r="B58" s="10">
        <v>79</v>
      </c>
      <c r="C58" s="11">
        <f t="shared" si="1"/>
        <v>470</v>
      </c>
      <c r="D58" s="12">
        <f t="shared" si="2"/>
        <v>372.5</v>
      </c>
      <c r="E58" s="13">
        <f t="shared" si="3"/>
      </c>
    </row>
    <row r="59" spans="2:5" ht="13.5">
      <c r="B59" s="14">
        <v>80</v>
      </c>
      <c r="C59" s="15">
        <f t="shared" si="1"/>
        <v>477.5</v>
      </c>
      <c r="D59" s="16">
        <f t="shared" si="2"/>
        <v>380</v>
      </c>
      <c r="E59" s="17">
        <f t="shared" si="3"/>
      </c>
    </row>
    <row r="60" spans="2:3" ht="13.5">
      <c r="B60" s="1"/>
      <c r="C60" s="1"/>
    </row>
    <row r="61" spans="2:3" ht="13.5">
      <c r="B61" s="1"/>
      <c r="C61" s="1"/>
    </row>
    <row r="62" spans="2:3" ht="13.5">
      <c r="B62" s="1"/>
      <c r="C62" s="1"/>
    </row>
    <row r="63" spans="2:3" ht="13.5">
      <c r="B63" s="1"/>
      <c r="C63" s="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4609375" defaultRowHeight="4.5" customHeight="1"/>
  <sheetData/>
  <sheetProtection sheet="1"/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tgoto</dc:creator>
  <cp:keywords/>
  <dc:description/>
  <cp:lastModifiedBy>tgoto</cp:lastModifiedBy>
  <cp:lastPrinted>2023-01-11T09:41:06Z</cp:lastPrinted>
  <dcterms:created xsi:type="dcterms:W3CDTF">2023-01-02T02:31:11Z</dcterms:created>
  <dcterms:modified xsi:type="dcterms:W3CDTF">2023-01-11T09:41:41Z</dcterms:modified>
  <cp:category/>
  <cp:version/>
  <cp:contentType/>
  <cp:contentStatus/>
</cp:coreProperties>
</file>